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D:\USERS\vitkov\Tonery\2022\003\1 výzva\"/>
    </mc:Choice>
  </mc:AlternateContent>
  <xr:revisionPtr revIDLastSave="0" documentId="13_ncr:1_{290C5142-B126-4378-8BE4-FA7338C51D99}" xr6:coauthVersionLast="36" xr6:coauthVersionMax="47" xr10:uidLastSave="{00000000-0000-0000-0000-000000000000}"/>
  <bookViews>
    <workbookView xWindow="0" yWindow="0" windowWidth="28800" windowHeight="9825" tabRatio="668" xr2:uid="{00000000-000D-0000-FFFF-FFFF00000000}"/>
  </bookViews>
  <sheets>
    <sheet name="Tonery" sheetId="1" r:id="rId1"/>
  </sheets>
  <definedNames>
    <definedName name="_xlnm.Print_Area" localSheetId="0">Tonery!$B$2:$T$12</definedName>
  </definedNames>
  <calcPr calcId="191029"/>
</workbook>
</file>

<file path=xl/calcChain.xml><?xml version="1.0" encoding="utf-8"?>
<calcChain xmlns="http://schemas.openxmlformats.org/spreadsheetml/2006/main">
  <c r="H9" i="1" l="1"/>
  <c r="H8" i="1"/>
  <c r="H7" i="1"/>
  <c r="R9" i="1" l="1"/>
  <c r="S9" i="1"/>
  <c r="O9" i="1"/>
  <c r="S8" i="1" l="1"/>
  <c r="O8" i="1"/>
  <c r="R8" i="1" l="1"/>
  <c r="O7" i="1"/>
  <c r="P12" i="1" s="1"/>
  <c r="S7" i="1" l="1"/>
  <c r="R7" i="1"/>
  <c r="Q12" i="1" s="1"/>
</calcChain>
</file>

<file path=xl/sharedStrings.xml><?xml version="1.0" encoding="utf-8"?>
<sst xmlns="http://schemas.openxmlformats.org/spreadsheetml/2006/main" count="53" uniqueCount="42">
  <si>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</si>
  <si>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</si>
  <si>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</si>
  <si>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</si>
  <si>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</si>
  <si>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</si>
  <si>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</si>
  <si>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</si>
  <si>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</si>
  <si>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</si>
  <si>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</si>
  <si>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</si>
  <si>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</si>
  <si>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</si>
  <si>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</si>
  <si>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</si>
  <si>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</si>
  <si>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</si>
  <si>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</si>
  <si>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</si>
  <si>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</si>
  <si>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</si>
  <si>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</si>
  <si>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</si>
  <si>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</si>
  <si>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</si>
  <si>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</si>
  <si>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</si>
  <si>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</si>
  <si>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</si>
  <si>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>Samostatná faktura</t>
  </si>
  <si>
    <t>Příloha č. 2 Kupní smlouvy - technická specifikace
Tonery (II.) 003 - 2022 (originální)</t>
  </si>
  <si>
    <t xml:space="preserve">   Toner do tiskárny HP Laser Jet  M404dn</t>
  </si>
  <si>
    <t>EO - Václava Vlková,
Tel.: 37763 1146,
E-mail: vlkovav@rek.zcu.cz</t>
  </si>
  <si>
    <t>Univerzitní 8,
301 00 Plzeň,
Rektorát - Ekonomický odbor,
místnost UR 221</t>
  </si>
  <si>
    <t>SKM - Gabriela Vostracká, 
Tel.: 37763 4854,
E-mail: gvostrac@skm.zcu.cz</t>
  </si>
  <si>
    <t>Kollárova 19, 
301 00 Plzeň,
Správa kolejí a menz,
místnost KO 222</t>
  </si>
  <si>
    <t>SKM - Jitka Hurtová, 
Tel.: 37763 4851,
E-mail:  hurtovaj@skm.zcu.cz</t>
  </si>
  <si>
    <t>Univerzitní 12, 
301 00 Plzeň,
Menza 4</t>
  </si>
  <si>
    <t xml:space="preserve">Toner do tiskárny Brother L2512D - černý  </t>
  </si>
  <si>
    <t>Originální toner. Výtěžnost 10 000 stran.</t>
  </si>
  <si>
    <t xml:space="preserve">Originální toner. Výtěžnost 3 000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</si>
</sst>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06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3" borderId="7" xfId="0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17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7" xfId="0" applyFont="1" applyFill="1" applyBorder="1" applyAlignment="1">
      <alignment horizontal="left" vertical="center" wrapText="1" indent="1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4" fillId="5" borderId="7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164" fontId="14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9"/>
  <sheetViews>
    <sheetView tabSelected="1" topLeftCell="A4" zoomScaleNormal="100" workbookViewId="0">
      <selection activeCell="G7" sqref="G7:G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8.85546875" style="1" customWidth="1"/>
    <col min="4" max="4" width="11.7109375" style="2" customWidth="1"/>
    <col min="5" max="5" width="11.28515625" style="3" customWidth="1"/>
    <col min="6" max="6" width="55.140625" style="1" customWidth="1"/>
    <col min="7" max="7" width="27.85546875" style="1" customWidth="1"/>
    <col min="8" max="8" width="20.140625" style="1" customWidth="1"/>
    <col min="9" max="9" width="21.85546875" style="1" customWidth="1"/>
    <col min="10" max="10" width="16.85546875" style="1" customWidth="1"/>
    <col min="11" max="11" width="28.28515625" style="5" hidden="1" customWidth="1"/>
    <col min="12" max="12" width="40.5703125" style="5" customWidth="1"/>
    <col min="13" max="13" width="45.5703125" style="5" customWidth="1"/>
    <col min="14" max="14" width="25.7109375" style="1" customWidth="1"/>
    <col min="15" max="15" width="17.7109375" style="1" hidden="1" customWidth="1"/>
    <col min="16" max="16" width="21.5703125" style="5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93" t="s">
        <v>31</v>
      </c>
      <c r="C1" s="94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29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52" t="s">
        <v>8</v>
      </c>
      <c r="S6" s="52" t="s">
        <v>9</v>
      </c>
      <c r="T6" s="38" t="s">
        <v>25</v>
      </c>
      <c r="U6" s="38" t="s">
        <v>26</v>
      </c>
    </row>
    <row r="7" spans="2:21" ht="84" customHeight="1" thickTop="1" thickBot="1" x14ac:dyDescent="0.3">
      <c r="B7" s="53">
        <v>1</v>
      </c>
      <c r="C7" s="87" t="s">
        <v>32</v>
      </c>
      <c r="D7" s="54">
        <v>2</v>
      </c>
      <c r="E7" s="48" t="s">
        <v>27</v>
      </c>
      <c r="F7" s="87" t="s">
        <v>40</v>
      </c>
      <c r="G7" s="100"/>
      <c r="H7" s="55" t="str">
        <f t="shared" ref="H7:H9" si="0">IF(P7&gt;1999,"ANO","NE")</f>
        <v>ANO</v>
      </c>
      <c r="I7" s="82" t="s">
        <v>30</v>
      </c>
      <c r="J7" s="49" t="s">
        <v>28</v>
      </c>
      <c r="K7" s="50"/>
      <c r="L7" s="82" t="s">
        <v>33</v>
      </c>
      <c r="M7" s="82" t="s">
        <v>34</v>
      </c>
      <c r="N7" s="56">
        <v>21</v>
      </c>
      <c r="O7" s="57">
        <f>D7*P7</f>
        <v>8400</v>
      </c>
      <c r="P7" s="58">
        <v>4200</v>
      </c>
      <c r="Q7" s="103"/>
      <c r="R7" s="59">
        <f>D7*Q7</f>
        <v>0</v>
      </c>
      <c r="S7" s="60" t="str">
        <f t="shared" ref="S7" si="1">IF(ISNUMBER(Q7), IF(Q7&gt;P7,"NEVYHOVUJE","VYHOVUJE")," ")</f>
        <v xml:space="preserve"> </v>
      </c>
      <c r="T7" s="48"/>
      <c r="U7" s="48" t="s">
        <v>10</v>
      </c>
    </row>
    <row r="8" spans="2:21" ht="82.5" customHeight="1" thickBot="1" x14ac:dyDescent="0.3">
      <c r="B8" s="72">
        <v>2</v>
      </c>
      <c r="C8" s="86" t="s">
        <v>39</v>
      </c>
      <c r="D8" s="73">
        <v>4</v>
      </c>
      <c r="E8" s="74" t="s">
        <v>27</v>
      </c>
      <c r="F8" s="86" t="s">
        <v>41</v>
      </c>
      <c r="G8" s="101"/>
      <c r="H8" s="75" t="str">
        <f t="shared" si="0"/>
        <v>NE</v>
      </c>
      <c r="I8" s="83" t="s">
        <v>30</v>
      </c>
      <c r="J8" s="83" t="s">
        <v>28</v>
      </c>
      <c r="K8" s="76"/>
      <c r="L8" s="83" t="s">
        <v>35</v>
      </c>
      <c r="M8" s="83" t="s">
        <v>36</v>
      </c>
      <c r="N8" s="77">
        <v>21</v>
      </c>
      <c r="O8" s="78">
        <f t="shared" ref="O8:O9" si="2">D8*P8</f>
        <v>6400</v>
      </c>
      <c r="P8" s="79">
        <v>1600</v>
      </c>
      <c r="Q8" s="104"/>
      <c r="R8" s="80">
        <f t="shared" ref="R8" si="3">D8*Q8</f>
        <v>0</v>
      </c>
      <c r="S8" s="81" t="str">
        <f t="shared" ref="S8" si="4">IF(ISNUMBER(Q8), IF(Q8&gt;P8,"NEVYHOVUJE","VYHOVUJE")," ")</f>
        <v xml:space="preserve"> </v>
      </c>
      <c r="T8" s="74"/>
      <c r="U8" s="74" t="s">
        <v>10</v>
      </c>
    </row>
    <row r="9" spans="2:21" ht="84" customHeight="1" thickBot="1" x14ac:dyDescent="0.3">
      <c r="B9" s="61">
        <v>3</v>
      </c>
      <c r="C9" s="85" t="s">
        <v>39</v>
      </c>
      <c r="D9" s="62">
        <v>2</v>
      </c>
      <c r="E9" s="63" t="s">
        <v>27</v>
      </c>
      <c r="F9" s="85" t="s">
        <v>41</v>
      </c>
      <c r="G9" s="102"/>
      <c r="H9" s="64" t="str">
        <f t="shared" si="0"/>
        <v>NE</v>
      </c>
      <c r="I9" s="84" t="s">
        <v>30</v>
      </c>
      <c r="J9" s="65" t="s">
        <v>28</v>
      </c>
      <c r="K9" s="66"/>
      <c r="L9" s="84" t="s">
        <v>37</v>
      </c>
      <c r="M9" s="84" t="s">
        <v>38</v>
      </c>
      <c r="N9" s="67">
        <v>21</v>
      </c>
      <c r="O9" s="68">
        <f t="shared" si="2"/>
        <v>3200</v>
      </c>
      <c r="P9" s="69">
        <v>1600</v>
      </c>
      <c r="Q9" s="105"/>
      <c r="R9" s="70">
        <f t="shared" ref="R9" si="5">D9*Q9</f>
        <v>0</v>
      </c>
      <c r="S9" s="71" t="str">
        <f t="shared" ref="S9" si="6">IF(ISNUMBER(Q9), IF(Q9&gt;P9,"NEVYHOVUJE","VYHOVUJE")," ")</f>
        <v xml:space="preserve"> </v>
      </c>
      <c r="T9" s="63"/>
      <c r="U9" s="63" t="s">
        <v>10</v>
      </c>
    </row>
    <row r="10" spans="2:21" ht="16.5" thickTop="1" thickBot="1" x14ac:dyDescent="0.3">
      <c r="C10" s="5"/>
      <c r="D10" s="5"/>
      <c r="E10" s="5"/>
      <c r="F10" s="5"/>
      <c r="G10" s="5"/>
      <c r="H10" s="5"/>
      <c r="I10" s="5"/>
      <c r="J10" s="5"/>
      <c r="N10" s="5"/>
      <c r="O10" s="5"/>
      <c r="R10" s="47"/>
    </row>
    <row r="11" spans="2:21" ht="60.75" customHeight="1" thickTop="1" thickBot="1" x14ac:dyDescent="0.3">
      <c r="B11" s="95" t="s">
        <v>14</v>
      </c>
      <c r="C11" s="96"/>
      <c r="D11" s="96"/>
      <c r="E11" s="96"/>
      <c r="F11" s="96"/>
      <c r="G11" s="96"/>
      <c r="H11" s="51"/>
      <c r="I11" s="27"/>
      <c r="J11" s="27"/>
      <c r="K11" s="27"/>
      <c r="L11" s="12"/>
      <c r="M11" s="12"/>
      <c r="N11" s="28"/>
      <c r="O11" s="28"/>
      <c r="P11" s="29" t="s">
        <v>11</v>
      </c>
      <c r="Q11" s="97" t="s">
        <v>12</v>
      </c>
      <c r="R11" s="98"/>
      <c r="S11" s="99"/>
      <c r="T11" s="22"/>
      <c r="U11" s="30"/>
    </row>
    <row r="12" spans="2:21" ht="33.75" customHeight="1" thickTop="1" thickBot="1" x14ac:dyDescent="0.3">
      <c r="B12" s="88" t="s">
        <v>15</v>
      </c>
      <c r="C12" s="89"/>
      <c r="D12" s="89"/>
      <c r="E12" s="89"/>
      <c r="F12" s="89"/>
      <c r="G12" s="89"/>
      <c r="H12" s="37"/>
      <c r="I12" s="31"/>
      <c r="L12" s="10"/>
      <c r="M12" s="10"/>
      <c r="N12" s="32"/>
      <c r="O12" s="32"/>
      <c r="P12" s="33">
        <f>SUM(O7:O9)</f>
        <v>18000</v>
      </c>
      <c r="Q12" s="90">
        <f>SUM(R7:R9)</f>
        <v>0</v>
      </c>
      <c r="R12" s="91"/>
      <c r="S12" s="92"/>
    </row>
    <row r="13" spans="2:21" ht="14.25" customHeight="1" thickTop="1" x14ac:dyDescent="0.25"/>
    <row r="14" spans="2:21" ht="14.25" customHeight="1" x14ac:dyDescent="0.25">
      <c r="B14" s="40"/>
    </row>
    <row r="15" spans="2:21" ht="14.25" customHeight="1" x14ac:dyDescent="0.25">
      <c r="B15" s="41"/>
      <c r="C15" s="40"/>
    </row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PzGSdvCfReL/ToQYeB6rnYcsOC+L9T+OZyZ+bvNhJEVTduby7QDUqcd4d6cWmbNHzp0ssZ+D+Af2CSIZRdCS6w==" saltValue="9Y6//8xeczTrp98SErzAZQ==" spinCount="100000" sheet="1" objects="1" scenarios="1"/>
  <mergeCells count="5">
    <mergeCell ref="B12:G12"/>
    <mergeCell ref="Q12:S12"/>
    <mergeCell ref="B1:C1"/>
    <mergeCell ref="B11:G11"/>
    <mergeCell ref="Q11:S11"/>
  </mergeCells>
  <conditionalFormatting sqref="B7:B9 D7:D9">
    <cfRule type="containsBlanks" dxfId="10" priority="56">
      <formula>LEN(TRIM(B7))=0</formula>
    </cfRule>
  </conditionalFormatting>
  <conditionalFormatting sqref="B7:B9">
    <cfRule type="cellIs" dxfId="9" priority="51" operator="greaterThanOrEqual">
      <formula>1</formula>
    </cfRule>
  </conditionalFormatting>
  <conditionalFormatting sqref="S7:S9">
    <cfRule type="cellIs" dxfId="8" priority="48" operator="equal">
      <formula>"VYHOVUJE"</formula>
    </cfRule>
  </conditionalFormatting>
  <conditionalFormatting sqref="S7:S9">
    <cfRule type="cellIs" dxfId="7" priority="47" operator="equal">
      <formula>"NEVYHOVUJE"</formula>
    </cfRule>
  </conditionalFormatting>
  <conditionalFormatting sqref="G7:G9 Q7:Q9">
    <cfRule type="containsBlanks" dxfId="6" priority="28">
      <formula>LEN(TRIM(G7))=0</formula>
    </cfRule>
  </conditionalFormatting>
  <conditionalFormatting sqref="G7:G9 Q7:Q9">
    <cfRule type="notContainsBlanks" dxfId="5" priority="26">
      <formula>LEN(TRIM(G7))&gt;0</formula>
    </cfRule>
  </conditionalFormatting>
  <conditionalFormatting sqref="G7:G9 Q7:Q9">
    <cfRule type="notContainsBlanks" dxfId="4" priority="25">
      <formula>LEN(TRIM(G7))&gt;0</formula>
    </cfRule>
  </conditionalFormatting>
  <conditionalFormatting sqref="G7:G9">
    <cfRule type="notContainsBlanks" dxfId="3" priority="24">
      <formula>LEN(TRIM(G7))&gt;0</formula>
    </cfRule>
  </conditionalFormatting>
  <conditionalFormatting sqref="H7:H9">
    <cfRule type="containsBlanks" dxfId="2" priority="2">
      <formula>LEN(TRIM(H7))=0</formula>
    </cfRule>
  </conditionalFormatting>
  <conditionalFormatting sqref="H7:H9">
    <cfRule type="notContainsBlanks" dxfId="1" priority="3">
      <formula>LEN(TRIM(H7))&gt;0</formula>
    </cfRule>
  </conditionalFormatting>
  <conditionalFormatting sqref="H7:H9">
    <cfRule type="containsText" dxfId="0" priority="1" operator="containsText" text="ANO">
      <formula>NOT(ISERROR(SEARCH("ANO",H7)))</formula>
    </cfRule>
  </conditionalFormatting>
  <dataValidations count="2">
    <dataValidation type="list" showInputMessage="1" showErrorMessage="1" sqref="J7 H7:H9" xr:uid="{00000000-0002-0000-0000-000001000000}">
      <formula1>"ANO,NE"</formula1>
    </dataValidation>
    <dataValidation type="list" showInputMessage="1" showErrorMessage="1" sqref="E7:E9" xr:uid="{00000000-0002-0000-0000-000000000000}">
      <formula1>"ks,bal,sada,"</formula1>
    </dataValidation>
  </dataValidations>
  <pageMargins left="0.11811023622047245" right="0.15748031496062992" top="0.27" bottom="0.26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2022-02-07T07:44:24Z</cp:lastPrinted>
  <dcterms:created xsi:type="dcterms:W3CDTF">2014-03-05T12:43:32Z</dcterms:created>
  <dcterms:modified xsi:type="dcterms:W3CDTF">2022-02-07T08:45:29Z</dcterms:modified>
</cp:coreProperties>
</file>